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PRODUCTIVIDAD POR PERIODOS\"/>
    </mc:Choice>
  </mc:AlternateContent>
  <xr:revisionPtr revIDLastSave="0" documentId="13_ncr:1_{D2E936C0-8549-4B01-8890-01A392F579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C12" i="1"/>
  <c r="N22" i="1" l="1"/>
  <c r="M22" i="1"/>
  <c r="L22" i="1"/>
  <c r="K22" i="1"/>
  <c r="J22" i="1"/>
  <c r="I22" i="1"/>
  <c r="H22" i="1"/>
  <c r="G22" i="1"/>
  <c r="F22" i="1"/>
  <c r="E22" i="1"/>
  <c r="D22" i="1"/>
  <c r="C22" i="1"/>
  <c r="N12" i="1"/>
  <c r="M12" i="1"/>
  <c r="N7" i="1" s="1"/>
  <c r="L12" i="1"/>
  <c r="M7" i="1" s="1"/>
  <c r="K12" i="1"/>
  <c r="L7" i="1" s="1"/>
  <c r="J12" i="1"/>
  <c r="K7" i="1" s="1"/>
  <c r="I12" i="1"/>
  <c r="J7" i="1" s="1"/>
  <c r="H12" i="1"/>
  <c r="I7" i="1" s="1"/>
  <c r="G12" i="1"/>
  <c r="H7" i="1" s="1"/>
  <c r="F12" i="1"/>
  <c r="G7" i="1" s="1"/>
  <c r="E12" i="1"/>
  <c r="F7" i="1" s="1"/>
  <c r="D12" i="1"/>
  <c r="E7" i="1" s="1"/>
  <c r="D7" i="1"/>
  <c r="D8" i="1"/>
  <c r="E8" i="1" s="1"/>
  <c r="F8" i="1" s="1"/>
  <c r="G8" i="1" s="1"/>
  <c r="H8" i="1" s="1"/>
  <c r="I8" i="1" s="1"/>
  <c r="J8" i="1" s="1"/>
  <c r="K8" i="1" s="1"/>
  <c r="L8" i="1" s="1"/>
  <c r="M8" i="1" s="1"/>
  <c r="N8" i="1" s="1"/>
  <c r="N18" i="1" l="1"/>
  <c r="M18" i="1"/>
  <c r="L18" i="1"/>
  <c r="K18" i="1"/>
  <c r="J18" i="1"/>
  <c r="I18" i="1"/>
  <c r="H18" i="1"/>
  <c r="G18" i="1"/>
  <c r="F18" i="1"/>
  <c r="E18" i="1"/>
  <c r="D18" i="1"/>
  <c r="C18" i="1"/>
  <c r="N16" i="1"/>
  <c r="M16" i="1"/>
  <c r="L16" i="1"/>
  <c r="K16" i="1"/>
  <c r="J16" i="1"/>
  <c r="I16" i="1"/>
  <c r="H16" i="1"/>
  <c r="G16" i="1"/>
  <c r="F16" i="1"/>
  <c r="E16" i="1"/>
  <c r="D16" i="1"/>
  <c r="C27" i="1"/>
  <c r="C10" i="1"/>
  <c r="D10" i="1" l="1"/>
  <c r="D14" i="1" s="1"/>
  <c r="C14" i="1"/>
  <c r="C20" i="1" s="1"/>
  <c r="C24" i="1" s="1"/>
  <c r="C28" i="1"/>
  <c r="C26" i="1" l="1"/>
  <c r="E10" i="1"/>
  <c r="E14" i="1" s="1"/>
  <c r="D26" i="1"/>
  <c r="D20" i="1"/>
  <c r="D24" i="1" s="1"/>
  <c r="D28" i="1"/>
  <c r="D27" i="1"/>
  <c r="F10" i="1" l="1"/>
  <c r="F14" i="1" s="1"/>
  <c r="E26" i="1"/>
  <c r="E20" i="1"/>
  <c r="E24" i="1" s="1"/>
  <c r="E27" i="1"/>
  <c r="E28" i="1"/>
  <c r="G10" i="1" l="1"/>
  <c r="G14" i="1" s="1"/>
  <c r="F20" i="1"/>
  <c r="F24" i="1" s="1"/>
  <c r="F26" i="1"/>
  <c r="F27" i="1"/>
  <c r="F28" i="1"/>
  <c r="H10" i="1" l="1"/>
  <c r="H14" i="1" s="1"/>
  <c r="G20" i="1"/>
  <c r="G24" i="1" s="1"/>
  <c r="G26" i="1"/>
  <c r="G28" i="1"/>
  <c r="G27" i="1"/>
  <c r="I10" i="1" l="1"/>
  <c r="I14" i="1" s="1"/>
  <c r="H20" i="1"/>
  <c r="H24" i="1" s="1"/>
  <c r="H26" i="1"/>
  <c r="H28" i="1"/>
  <c r="H27" i="1"/>
  <c r="J10" i="1" l="1"/>
  <c r="J14" i="1" s="1"/>
  <c r="I20" i="1"/>
  <c r="I24" i="1" s="1"/>
  <c r="I26" i="1"/>
  <c r="I28" i="1"/>
  <c r="I27" i="1"/>
  <c r="K10" i="1" l="1"/>
  <c r="K14" i="1" s="1"/>
  <c r="J20" i="1"/>
  <c r="J24" i="1" s="1"/>
  <c r="J26" i="1"/>
  <c r="J28" i="1"/>
  <c r="J27" i="1"/>
  <c r="L10" i="1" l="1"/>
  <c r="L14" i="1" s="1"/>
  <c r="K20" i="1"/>
  <c r="K24" i="1" s="1"/>
  <c r="K26" i="1"/>
  <c r="K28" i="1"/>
  <c r="K27" i="1"/>
  <c r="M10" i="1" l="1"/>
  <c r="M14" i="1" s="1"/>
  <c r="L20" i="1"/>
  <c r="L24" i="1" s="1"/>
  <c r="L26" i="1"/>
  <c r="L27" i="1"/>
  <c r="L28" i="1"/>
  <c r="N10" i="1" l="1"/>
  <c r="N14" i="1" s="1"/>
  <c r="M20" i="1"/>
  <c r="M24" i="1" s="1"/>
  <c r="M26" i="1"/>
  <c r="M28" i="1"/>
  <c r="M27" i="1"/>
  <c r="N20" i="1" l="1"/>
  <c r="N24" i="1" s="1"/>
  <c r="N26" i="1"/>
  <c r="N27" i="1"/>
  <c r="N28" i="1"/>
</calcChain>
</file>

<file path=xl/sharedStrings.xml><?xml version="1.0" encoding="utf-8"?>
<sst xmlns="http://schemas.openxmlformats.org/spreadsheetml/2006/main" count="32" uniqueCount="31">
  <si>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</si>
  <si>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</si>
  <si>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</si>
  <si>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</si>
  <si>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</si>
  <si>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</si>
  <si>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</si>
  <si>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</si>
  <si>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</si>
  <si>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</si>
  <si>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</si>
  <si>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</si>
  <si>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Inventario Inicial</t>
  </si>
  <si>
    <t>Compras</t>
  </si>
  <si>
    <t>Total de Materias Primas</t>
  </si>
  <si>
    <t>Inventario Final de Materias Primas</t>
  </si>
  <si>
    <t>Costo de Materias Primas</t>
  </si>
  <si>
    <t>Detalle</t>
  </si>
  <si>
    <t>MATERIA PRIMA</t>
  </si>
  <si>
    <t>MANO DE OBRA</t>
  </si>
  <si>
    <t>Mano de Obra Directa</t>
  </si>
  <si>
    <t>Costos de Fabricación</t>
  </si>
  <si>
    <t>Costo Unit. MP</t>
  </si>
  <si>
    <t>Costo Unit. Mano de Obra</t>
  </si>
  <si>
    <t>Costo Unit. Gastos de Fabricación</t>
  </si>
  <si>
    <t xml:space="preserve">Producción Mensual Kg. </t>
  </si>
  <si>
    <t>Total Costo de Producción</t>
  </si>
  <si>
    <t>Costos Unitarios Mensuales</t>
  </si>
  <si>
    <t>Costos Unitarios Individuales</t>
  </si>
  <si>
    <t>Calculo del Costo de Producción</t>
  </si>
  <si>
    <t>Completar celdas en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</si>
</sst>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.00_ ;_ &quot;$&quot;\ * \-#,##0.00_ ;_ &quot;$&quot;\ * &quot;-&quot;??_ ;_ @_ "/>
    <numFmt numFmtId="165" formatCode="_ &quot;$&quot;\ * #,##0_ ;_ &quot;$&quot;\ * \-#,##0_ ;_ &quot;$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/>
      <bottom style="thin">
        <color rgb="FFC8C8C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6" fillId="0" borderId="0" xfId="0" applyFont="1"/>
    <xf numFmtId="0" fontId="6" fillId="4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vertical="center"/>
    </xf>
    <xf numFmtId="0" fontId="9" fillId="4" borderId="9" xfId="0" applyFont="1" applyFill="1" applyBorder="1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10" xfId="0" applyBorder="1"/>
    <xf numFmtId="0" fontId="6" fillId="2" borderId="3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165" fontId="6" fillId="2" borderId="2" xfId="1" applyNumberFormat="1" applyFont="1" applyFill="1" applyBorder="1" applyAlignment="1">
      <alignment horizontal="center" vertical="center"/>
    </xf>
    <xf numFmtId="165" fontId="4" fillId="0" borderId="0" xfId="1" applyNumberFormat="1" applyFont="1" applyBorder="1" applyAlignment="1">
      <alignment vertical="center" wrapText="1"/>
    </xf>
    <xf numFmtId="165" fontId="6" fillId="4" borderId="2" xfId="1" applyNumberFormat="1" applyFont="1" applyFill="1" applyBorder="1" applyAlignment="1">
      <alignment horizontal="center" vertical="center"/>
    </xf>
    <xf numFmtId="165" fontId="8" fillId="0" borderId="0" xfId="1" applyNumberFormat="1" applyFont="1"/>
    <xf numFmtId="165" fontId="8" fillId="0" borderId="0" xfId="1" applyNumberFormat="1" applyFont="1" applyAlignment="1">
      <alignment vertical="center"/>
    </xf>
    <xf numFmtId="165" fontId="0" fillId="0" borderId="0" xfId="1" applyNumberFormat="1" applyFont="1"/>
    <xf numFmtId="165" fontId="6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164" fontId="9" fillId="4" borderId="9" xfId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 textRotation="255" wrapText="1"/>
    </xf>
    <xf numFmtId="0" fontId="2" fillId="3" borderId="7" xfId="0" applyFont="1" applyFill="1" applyBorder="1" applyAlignment="1">
      <alignment horizontal="center" vertical="center" textRotation="255" wrapText="1"/>
    </xf>
    <xf numFmtId="0" fontId="2" fillId="3" borderId="5" xfId="0" applyFont="1" applyFill="1" applyBorder="1" applyAlignment="1">
      <alignment horizontal="center" vertical="center" textRotation="255" wrapText="1"/>
    </xf>
    <xf numFmtId="0" fontId="2" fillId="3" borderId="1" xfId="0" applyFont="1" applyFill="1" applyBorder="1" applyAlignment="1">
      <alignment horizontal="center" vertical="center" textRotation="255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 Prima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Hoja1!$B$14</c:f>
              <c:strCache>
                <c:ptCount val="1"/>
                <c:pt idx="0">
                  <c:v>Costo de Materias Primas</c:v>
                </c:pt>
              </c:strCache>
            </c:strRef>
          </c:tx>
          <c:cat>
            <c:strRef>
              <c:f>Hoja1!$C$6:$N$6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Hoja1!$C$14:$N$14</c:f>
              <c:numCache>
                <c:formatCode>_ "$"\ * #,##0_ ;_ "$"\ * \-#,##0_ ;_ "$"\ * "-"??_ ;_ @_ </c:formatCode>
                <c:ptCount val="12"/>
                <c:pt idx="0">
                  <c:v>728</c:v>
                </c:pt>
                <c:pt idx="1">
                  <c:v>1106</c:v>
                </c:pt>
                <c:pt idx="2">
                  <c:v>2284</c:v>
                </c:pt>
                <c:pt idx="3">
                  <c:v>4013</c:v>
                </c:pt>
                <c:pt idx="4">
                  <c:v>3834</c:v>
                </c:pt>
                <c:pt idx="5">
                  <c:v>3485</c:v>
                </c:pt>
                <c:pt idx="6">
                  <c:v>4485</c:v>
                </c:pt>
                <c:pt idx="7">
                  <c:v>4467</c:v>
                </c:pt>
                <c:pt idx="8">
                  <c:v>5718</c:v>
                </c:pt>
                <c:pt idx="9">
                  <c:v>6593</c:v>
                </c:pt>
                <c:pt idx="10">
                  <c:v>6533</c:v>
                </c:pt>
                <c:pt idx="11">
                  <c:v>5956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21-4981-A95D-97E6EF6BB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83016"/>
        <c:axId val="161284192"/>
      </c:lineChart>
      <c:lineChart>
        <c:grouping val="standard"/>
        <c:varyColors val="0"/>
        <c:ser>
          <c:idx val="1"/>
          <c:order val="1"/>
          <c:tx>
            <c:strRef>
              <c:f>Hoja1!$A$22</c:f>
              <c:strCache>
                <c:ptCount val="1"/>
                <c:pt idx="0">
                  <c:v>Producción Mensual Kg. </c:v>
                </c:pt>
              </c:strCache>
            </c:strRef>
          </c:tx>
          <c:cat>
            <c:strRef>
              <c:f>Hoja1!$C$6:$N$6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Hoja1!$C$22:$N$22</c:f>
              <c:numCache>
                <c:formatCode>_ "$"\ * #,##0_ ;_ "$"\ * \-#,##0_ ;_ "$"\ * "-"??_ ;_ @_ </c:formatCode>
                <c:ptCount val="12"/>
                <c:pt idx="0">
                  <c:v>3355</c:v>
                </c:pt>
                <c:pt idx="1">
                  <c:v>3343</c:v>
                </c:pt>
                <c:pt idx="2">
                  <c:v>3239</c:v>
                </c:pt>
                <c:pt idx="3">
                  <c:v>3369</c:v>
                </c:pt>
                <c:pt idx="4">
                  <c:v>3274</c:v>
                </c:pt>
                <c:pt idx="5">
                  <c:v>3348</c:v>
                </c:pt>
                <c:pt idx="6">
                  <c:v>3370</c:v>
                </c:pt>
                <c:pt idx="7">
                  <c:v>3291</c:v>
                </c:pt>
                <c:pt idx="8">
                  <c:v>3498</c:v>
                </c:pt>
                <c:pt idx="9">
                  <c:v>3377</c:v>
                </c:pt>
                <c:pt idx="10">
                  <c:v>3344</c:v>
                </c:pt>
                <c:pt idx="11">
                  <c:v>3310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21-4981-A95D-97E6EF6BB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81056"/>
        <c:axId val="161284584"/>
      </c:lineChart>
      <c:catAx>
        <c:axId val="1612830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50" b="1"/>
            </a:pPr>
            <a:endParaRPr lang="es-AR"/>
          </a:p>
        </c:txPr>
        <c:crossAx val="161284192"/>
        <c:crosses val="autoZero"/>
        <c:auto val="1"/>
        <c:lblAlgn val="ctr"/>
        <c:lblOffset val="100"/>
        <c:noMultiLvlLbl val="0"/>
      </c:catAx>
      <c:valAx>
        <c:axId val="161284192"/>
        <c:scaling>
          <c:orientation val="minMax"/>
        </c:scaling>
        <c:delete val="0"/>
        <c:axPos val="l"/>
        <c:majorGridlines/>
        <c:numFmt formatCode="_ &quot;$&quot;\ * #,##0_ ;_ &quot;$&quot;\ * \-#,##0_ ;_ &quot;$&quot;\ * &quot;-&quot;??_ ;_ @_ " sourceLinked="1"/>
        <c:majorTickMark val="none"/>
        <c:minorTickMark val="none"/>
        <c:tickLblPos val="nextTo"/>
        <c:crossAx val="161283016"/>
        <c:crosses val="autoZero"/>
        <c:crossBetween val="between"/>
      </c:valAx>
      <c:valAx>
        <c:axId val="161284584"/>
        <c:scaling>
          <c:orientation val="minMax"/>
        </c:scaling>
        <c:delete val="0"/>
        <c:axPos val="r"/>
        <c:numFmt formatCode="_ &quot;$&quot;\ * #,##0_ ;_ &quot;$&quot;\ * \-#,##0_ ;_ &quot;$&quot;\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AR"/>
          </a:p>
        </c:txPr>
        <c:crossAx val="161281056"/>
        <c:crosses val="max"/>
        <c:crossBetween val="between"/>
      </c:valAx>
      <c:catAx>
        <c:axId val="161281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284584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txPr>
        <a:bodyPr/>
        <a:lstStyle/>
        <a:p>
          <a:pPr>
            <a:defRPr b="1"/>
          </a:pPr>
          <a:endParaRPr lang="es-A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Mano</a:t>
            </a:r>
            <a:r>
              <a:rPr lang="en-US" baseline="0"/>
              <a:t> de Obra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Hoja1!$B$16</c:f>
              <c:strCache>
                <c:ptCount val="1"/>
                <c:pt idx="0">
                  <c:v>Mano de Obra Directa</c:v>
                </c:pt>
              </c:strCache>
            </c:strRef>
          </c:tx>
          <c:cat>
            <c:strRef>
              <c:f>Hoja1!$C$6:$N$6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Hoja1!$C$16:$N$16</c:f>
              <c:numCache>
                <c:formatCode>_ "$"\ * #,##0_ ;_ "$"\ * \-#,##0_ ;_ "$"\ * "-"??_ ;_ @_ </c:formatCode>
                <c:ptCount val="12"/>
                <c:pt idx="0">
                  <c:v>1306</c:v>
                </c:pt>
                <c:pt idx="1">
                  <c:v>1519</c:v>
                </c:pt>
                <c:pt idx="2">
                  <c:v>1576</c:v>
                </c:pt>
                <c:pt idx="3">
                  <c:v>1351</c:v>
                </c:pt>
                <c:pt idx="4">
                  <c:v>1308</c:v>
                </c:pt>
                <c:pt idx="5">
                  <c:v>1412</c:v>
                </c:pt>
                <c:pt idx="6">
                  <c:v>1499</c:v>
                </c:pt>
                <c:pt idx="7">
                  <c:v>1411</c:v>
                </c:pt>
                <c:pt idx="8">
                  <c:v>1348</c:v>
                </c:pt>
                <c:pt idx="9">
                  <c:v>1465</c:v>
                </c:pt>
                <c:pt idx="10">
                  <c:v>1344</c:v>
                </c:pt>
                <c:pt idx="11">
                  <c:v>1343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EE-4EAA-996B-96F07CE72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85368"/>
        <c:axId val="161285760"/>
      </c:lineChart>
      <c:lineChart>
        <c:grouping val="standard"/>
        <c:varyColors val="0"/>
        <c:ser>
          <c:idx val="1"/>
          <c:order val="1"/>
          <c:tx>
            <c:strRef>
              <c:f>Hoja1!$A$22</c:f>
              <c:strCache>
                <c:ptCount val="1"/>
                <c:pt idx="0">
                  <c:v>Producción Mensual Kg. </c:v>
                </c:pt>
              </c:strCache>
            </c:strRef>
          </c:tx>
          <c:cat>
            <c:strRef>
              <c:f>Hoja1!$C$6:$N$6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Hoja1!$C$22:$N$22</c:f>
              <c:numCache>
                <c:formatCode>_ "$"\ * #,##0_ ;_ "$"\ * \-#,##0_ ;_ "$"\ * "-"??_ ;_ @_ </c:formatCode>
                <c:ptCount val="12"/>
                <c:pt idx="0">
                  <c:v>3355</c:v>
                </c:pt>
                <c:pt idx="1">
                  <c:v>3343</c:v>
                </c:pt>
                <c:pt idx="2">
                  <c:v>3239</c:v>
                </c:pt>
                <c:pt idx="3">
                  <c:v>3369</c:v>
                </c:pt>
                <c:pt idx="4">
                  <c:v>3274</c:v>
                </c:pt>
                <c:pt idx="5">
                  <c:v>3348</c:v>
                </c:pt>
                <c:pt idx="6">
                  <c:v>3370</c:v>
                </c:pt>
                <c:pt idx="7">
                  <c:v>3291</c:v>
                </c:pt>
                <c:pt idx="8">
                  <c:v>3498</c:v>
                </c:pt>
                <c:pt idx="9">
                  <c:v>3377</c:v>
                </c:pt>
                <c:pt idx="10">
                  <c:v>3344</c:v>
                </c:pt>
                <c:pt idx="11">
                  <c:v>3310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EE-4EAA-996B-96F07CE72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86544"/>
        <c:axId val="161286152"/>
      </c:lineChart>
      <c:catAx>
        <c:axId val="1612853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50" b="1"/>
            </a:pPr>
            <a:endParaRPr lang="es-AR"/>
          </a:p>
        </c:txPr>
        <c:crossAx val="161285760"/>
        <c:crosses val="autoZero"/>
        <c:auto val="1"/>
        <c:lblAlgn val="ctr"/>
        <c:lblOffset val="100"/>
        <c:noMultiLvlLbl val="0"/>
      </c:catAx>
      <c:valAx>
        <c:axId val="161285760"/>
        <c:scaling>
          <c:orientation val="minMax"/>
        </c:scaling>
        <c:delete val="0"/>
        <c:axPos val="l"/>
        <c:majorGridlines/>
        <c:numFmt formatCode="_ &quot;$&quot;\ * #,##0_ ;_ &quot;$&quot;\ * \-#,##0_ ;_ &quot;$&quot;\ * &quot;-&quot;??_ ;_ @_ " sourceLinked="1"/>
        <c:majorTickMark val="none"/>
        <c:minorTickMark val="none"/>
        <c:tickLblPos val="nextTo"/>
        <c:crossAx val="161285368"/>
        <c:crosses val="autoZero"/>
        <c:crossBetween val="between"/>
      </c:valAx>
      <c:valAx>
        <c:axId val="161286152"/>
        <c:scaling>
          <c:orientation val="minMax"/>
        </c:scaling>
        <c:delete val="0"/>
        <c:axPos val="r"/>
        <c:numFmt formatCode="_ &quot;$&quot;\ * #,##0_ ;_ &quot;$&quot;\ * \-#,##0_ ;_ &quot;$&quot;\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AR"/>
          </a:p>
        </c:txPr>
        <c:crossAx val="161286544"/>
        <c:crosses val="max"/>
        <c:crossBetween val="between"/>
      </c:valAx>
      <c:catAx>
        <c:axId val="161286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286152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txPr>
        <a:bodyPr/>
        <a:lstStyle/>
        <a:p>
          <a:pPr>
            <a:defRPr b="1"/>
          </a:pPr>
          <a:endParaRPr lang="es-AR"/>
        </a:p>
      </c:txPr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Gastos</a:t>
            </a:r>
            <a:r>
              <a:rPr lang="en-US" baseline="0"/>
              <a:t> de Fabricación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Hoja1!$B$18</c:f>
              <c:strCache>
                <c:ptCount val="1"/>
                <c:pt idx="0">
                  <c:v>Costos de Fabricación</c:v>
                </c:pt>
              </c:strCache>
            </c:strRef>
          </c:tx>
          <c:cat>
            <c:strRef>
              <c:f>Hoja1!$C$6:$N$6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Hoja1!$C$18:$N$18</c:f>
              <c:numCache>
                <c:formatCode>_ "$"\ * #,##0_ ;_ "$"\ * \-#,##0_ ;_ "$"\ * "-"??_ ;_ @_ </c:formatCode>
                <c:ptCount val="12"/>
                <c:pt idx="0">
                  <c:v>1026</c:v>
                </c:pt>
                <c:pt idx="1">
                  <c:v>906</c:v>
                </c:pt>
                <c:pt idx="2">
                  <c:v>959</c:v>
                </c:pt>
                <c:pt idx="3">
                  <c:v>1199</c:v>
                </c:pt>
                <c:pt idx="4">
                  <c:v>956</c:v>
                </c:pt>
                <c:pt idx="5">
                  <c:v>1188</c:v>
                </c:pt>
                <c:pt idx="6">
                  <c:v>928</c:v>
                </c:pt>
                <c:pt idx="7">
                  <c:v>1203</c:v>
                </c:pt>
                <c:pt idx="8">
                  <c:v>1225</c:v>
                </c:pt>
                <c:pt idx="9">
                  <c:v>1227</c:v>
                </c:pt>
                <c:pt idx="10">
                  <c:v>1311</c:v>
                </c:pt>
                <c:pt idx="11">
                  <c:v>1126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80-4650-9DB4-7D8B4DABE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87328"/>
        <c:axId val="161287720"/>
      </c:lineChart>
      <c:lineChart>
        <c:grouping val="standard"/>
        <c:varyColors val="0"/>
        <c:ser>
          <c:idx val="1"/>
          <c:order val="1"/>
          <c:tx>
            <c:strRef>
              <c:f>Hoja1!$A$22</c:f>
              <c:strCache>
                <c:ptCount val="1"/>
                <c:pt idx="0">
                  <c:v>Producción Mensual Kg. </c:v>
                </c:pt>
              </c:strCache>
            </c:strRef>
          </c:tx>
          <c:cat>
            <c:strRef>
              <c:f>Hoja1!$C$6:$N$6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Hoja1!$C$22:$N$22</c:f>
              <c:numCache>
                <c:formatCode>_ "$"\ * #,##0_ ;_ "$"\ * \-#,##0_ ;_ "$"\ * "-"??_ ;_ @_ </c:formatCode>
                <c:ptCount val="12"/>
                <c:pt idx="0">
                  <c:v>3355</c:v>
                </c:pt>
                <c:pt idx="1">
                  <c:v>3343</c:v>
                </c:pt>
                <c:pt idx="2">
                  <c:v>3239</c:v>
                </c:pt>
                <c:pt idx="3">
                  <c:v>3369</c:v>
                </c:pt>
                <c:pt idx="4">
                  <c:v>3274</c:v>
                </c:pt>
                <c:pt idx="5">
                  <c:v>3348</c:v>
                </c:pt>
                <c:pt idx="6">
                  <c:v>3370</c:v>
                </c:pt>
                <c:pt idx="7">
                  <c:v>3291</c:v>
                </c:pt>
                <c:pt idx="8">
                  <c:v>3498</c:v>
                </c:pt>
                <c:pt idx="9">
                  <c:v>3377</c:v>
                </c:pt>
                <c:pt idx="10">
                  <c:v>3344</c:v>
                </c:pt>
                <c:pt idx="11">
                  <c:v>3310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80-4650-9DB4-7D8B4DABE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88504"/>
        <c:axId val="161288112"/>
      </c:lineChart>
      <c:catAx>
        <c:axId val="1612873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50" b="1"/>
            </a:pPr>
            <a:endParaRPr lang="es-AR"/>
          </a:p>
        </c:txPr>
        <c:crossAx val="161287720"/>
        <c:crosses val="autoZero"/>
        <c:auto val="1"/>
        <c:lblAlgn val="ctr"/>
        <c:lblOffset val="100"/>
        <c:noMultiLvlLbl val="0"/>
      </c:catAx>
      <c:valAx>
        <c:axId val="161287720"/>
        <c:scaling>
          <c:orientation val="minMax"/>
        </c:scaling>
        <c:delete val="0"/>
        <c:axPos val="l"/>
        <c:majorGridlines/>
        <c:numFmt formatCode="_ &quot;$&quot;\ * #,##0_ ;_ &quot;$&quot;\ * \-#,##0_ ;_ &quot;$&quot;\ * &quot;-&quot;??_ ;_ @_ " sourceLinked="1"/>
        <c:majorTickMark val="none"/>
        <c:minorTickMark val="none"/>
        <c:tickLblPos val="nextTo"/>
        <c:crossAx val="161287328"/>
        <c:crosses val="autoZero"/>
        <c:crossBetween val="between"/>
      </c:valAx>
      <c:valAx>
        <c:axId val="161288112"/>
        <c:scaling>
          <c:orientation val="minMax"/>
        </c:scaling>
        <c:delete val="0"/>
        <c:axPos val="r"/>
        <c:numFmt formatCode="_ &quot;$&quot;\ * #,##0_ ;_ &quot;$&quot;\ * \-#,##0_ ;_ &quot;$&quot;\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AR"/>
          </a:p>
        </c:txPr>
        <c:crossAx val="161288504"/>
        <c:crosses val="max"/>
        <c:crossBetween val="between"/>
      </c:valAx>
      <c:catAx>
        <c:axId val="161288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288112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txPr>
        <a:bodyPr/>
        <a:lstStyle/>
        <a:p>
          <a:pPr>
            <a:defRPr b="1"/>
          </a:pPr>
          <a:endParaRPr lang="es-AR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file:///C:\Users\home\AppData\Roaming\Microsoft\Excel\XLSTART/header/envelope.png" TargetMode="External"/><Relationship Id="rId4" Type="http://schemas.openxmlformats.org/officeDocument/2006/relationships/hyperlink" Target="http://planillaexcel.com/contactanos?ref=spreadsheet_contact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43295</xdr:colOff>
      <xdr:row>28</xdr:row>
      <xdr:rowOff>173183</xdr:rowOff>
    </xdr:from>
    <xdr:to>
      <xdr:col>1</xdr:col>
      <xdr:colOff>2641022</xdr:colOff>
      <xdr:row>43</xdr:row>
      <xdr:rowOff>101024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2828636</xdr:colOff>
      <xdr:row>28</xdr:row>
      <xdr:rowOff>158750</xdr:rowOff>
    </xdr:from>
    <xdr:to>
      <xdr:col>7</xdr:col>
      <xdr:colOff>447386</xdr:colOff>
      <xdr:row>43</xdr:row>
      <xdr:rowOff>86591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29</xdr:row>
      <xdr:rowOff>0</xdr:rowOff>
    </xdr:from>
    <xdr:to>
      <xdr:col>13</xdr:col>
      <xdr:colOff>461818</xdr:colOff>
      <xdr:row>43</xdr:row>
      <xdr:rowOff>115455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7</xdr:col>
      <xdr:colOff>500784</xdr:colOff>
      <xdr:row>0</xdr:row>
      <xdr:rowOff>152400</xdr:rowOff>
    </xdr:from>
    <xdr:to>
      <xdr:col>7</xdr:col>
      <xdr:colOff>653184</xdr:colOff>
      <xdr:row>0</xdr:row>
      <xdr:rowOff>304800</xdr:rowOff>
    </xdr:to>
    <xdr:pic>
      <xdr:nvPicPr>
        <xdr:cNvPr id="8" name="mail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0299700" y="152400"/>
          <a:ext cx="152400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showGridLines="0" tabSelected="1" zoomScale="66" zoomScaleNormal="66" workbookViewId="0">
      <selection activeCell="P7" sqref="P7"/>
    </sheetView>
  </sheetViews>
  <sheetFormatPr baseColWidth="10" defaultRowHeight="15" x14ac:dyDescent="0.25"/>
  <cols>
    <col min="1" max="1" width="29.7109375" customWidth="1"/>
    <col min="2" max="2" width="42.5703125" bestFit="1" customWidth="1"/>
    <col min="3" max="3" width="16.140625" bestFit="1" customWidth="1"/>
    <col min="4" max="14" width="14.42578125" bestFit="1" customWidth="1"/>
    <col min="16" max="16" width="28.28515625" bestFit="1" customWidth="1"/>
  </cols>
  <sheetData>
    <row r="1" spans="1:16" s="12" customFormat="1" ht="30" customHeight="1" x14ac:dyDescent="0.25"/>
    <row r="2" spans="1:16" ht="15" customHeight="1" x14ac:dyDescent="0.25"/>
    <row r="3" spans="1:16" ht="21" x14ac:dyDescent="0.35">
      <c r="A3" s="2"/>
    </row>
    <row r="4" spans="1:16" ht="33.75" x14ac:dyDescent="0.25">
      <c r="A4" s="24" t="s">
        <v>29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6" spans="1:16" ht="36.75" customHeight="1" x14ac:dyDescent="0.25">
      <c r="A6" s="25" t="s">
        <v>18</v>
      </c>
      <c r="B6" s="7" t="s">
        <v>17</v>
      </c>
      <c r="C6" s="8" t="s">
        <v>0</v>
      </c>
      <c r="D6" s="8" t="s">
        <v>1</v>
      </c>
      <c r="E6" s="8" t="s">
        <v>2</v>
      </c>
      <c r="F6" s="8" t="s">
        <v>3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8</v>
      </c>
      <c r="L6" s="8" t="s">
        <v>9</v>
      </c>
      <c r="M6" s="8" t="s">
        <v>10</v>
      </c>
      <c r="N6" s="8" t="s">
        <v>11</v>
      </c>
    </row>
    <row r="7" spans="1:16" s="1" customFormat="1" ht="25.5" customHeight="1" x14ac:dyDescent="0.25">
      <c r="A7" s="26"/>
      <c r="B7" s="13" t="s">
        <v>12</v>
      </c>
      <c r="C7" s="15">
        <v>1500</v>
      </c>
      <c r="D7" s="15">
        <f ca="1">+C12</f>
        <v>2272</v>
      </c>
      <c r="E7" s="15">
        <f t="shared" ref="E7:N7" ca="1" si="0">+D12</f>
        <v>3166</v>
      </c>
      <c r="F7" s="15">
        <f t="shared" ca="1" si="0"/>
        <v>3382</v>
      </c>
      <c r="G7" s="15">
        <f t="shared" ca="1" si="0"/>
        <v>2369</v>
      </c>
      <c r="H7" s="15">
        <f t="shared" ca="1" si="0"/>
        <v>2035</v>
      </c>
      <c r="I7" s="15">
        <f t="shared" ca="1" si="0"/>
        <v>2550</v>
      </c>
      <c r="J7" s="15">
        <f t="shared" ca="1" si="0"/>
        <v>2565</v>
      </c>
      <c r="K7" s="15">
        <f t="shared" ca="1" si="0"/>
        <v>3098</v>
      </c>
      <c r="L7" s="15">
        <f t="shared" ca="1" si="0"/>
        <v>2880</v>
      </c>
      <c r="M7" s="15">
        <f t="shared" ca="1" si="0"/>
        <v>2287</v>
      </c>
      <c r="N7" s="15">
        <f t="shared" ca="1" si="0"/>
        <v>2254</v>
      </c>
      <c r="P7" s="14" t="s">
        <v>30</v>
      </c>
    </row>
    <row r="8" spans="1:16" s="1" customFormat="1" ht="25.5" customHeight="1" x14ac:dyDescent="0.25">
      <c r="A8" s="26"/>
      <c r="B8" s="13" t="s">
        <v>13</v>
      </c>
      <c r="C8" s="15">
        <v>1500</v>
      </c>
      <c r="D8" s="15">
        <f>+C8+500</f>
        <v>2000</v>
      </c>
      <c r="E8" s="15">
        <f t="shared" ref="E8:N8" si="1">+D8+500</f>
        <v>2500</v>
      </c>
      <c r="F8" s="15">
        <f t="shared" si="1"/>
        <v>3000</v>
      </c>
      <c r="G8" s="15">
        <f t="shared" si="1"/>
        <v>3500</v>
      </c>
      <c r="H8" s="15">
        <f t="shared" si="1"/>
        <v>4000</v>
      </c>
      <c r="I8" s="15">
        <f t="shared" si="1"/>
        <v>4500</v>
      </c>
      <c r="J8" s="15">
        <f t="shared" si="1"/>
        <v>5000</v>
      </c>
      <c r="K8" s="15">
        <f t="shared" si="1"/>
        <v>5500</v>
      </c>
      <c r="L8" s="15">
        <f t="shared" si="1"/>
        <v>6000</v>
      </c>
      <c r="M8" s="15">
        <f t="shared" si="1"/>
        <v>6500</v>
      </c>
      <c r="N8" s="15">
        <f t="shared" si="1"/>
        <v>7000</v>
      </c>
    </row>
    <row r="9" spans="1:16" s="1" customFormat="1" ht="5.25" customHeight="1" x14ac:dyDescent="0.25">
      <c r="A9" s="26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6" s="1" customFormat="1" ht="37.5" customHeight="1" x14ac:dyDescent="0.25">
      <c r="A10" s="27"/>
      <c r="B10" s="9" t="s">
        <v>14</v>
      </c>
      <c r="C10" s="17">
        <f>SUM(C7:C8)</f>
        <v>3000</v>
      </c>
      <c r="D10" s="17">
        <f t="shared" ref="D10:N10" ca="1" si="2">SUM(D7:D8)</f>
        <v>4272</v>
      </c>
      <c r="E10" s="17">
        <f t="shared" ca="1" si="2"/>
        <v>5666</v>
      </c>
      <c r="F10" s="17">
        <f t="shared" ca="1" si="2"/>
        <v>6382</v>
      </c>
      <c r="G10" s="17">
        <f t="shared" ca="1" si="2"/>
        <v>5869</v>
      </c>
      <c r="H10" s="17">
        <f t="shared" ca="1" si="2"/>
        <v>6035</v>
      </c>
      <c r="I10" s="17">
        <f t="shared" ca="1" si="2"/>
        <v>7050</v>
      </c>
      <c r="J10" s="17">
        <f t="shared" ca="1" si="2"/>
        <v>7565</v>
      </c>
      <c r="K10" s="17">
        <f t="shared" ca="1" si="2"/>
        <v>8598</v>
      </c>
      <c r="L10" s="17">
        <f t="shared" ca="1" si="2"/>
        <v>8880</v>
      </c>
      <c r="M10" s="17">
        <f t="shared" ca="1" si="2"/>
        <v>8787</v>
      </c>
      <c r="N10" s="17">
        <f t="shared" ca="1" si="2"/>
        <v>9254</v>
      </c>
    </row>
    <row r="11" spans="1:16" ht="9" customHeight="1" x14ac:dyDescent="0.3">
      <c r="A11" s="27"/>
      <c r="B11" s="6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6" ht="36.75" customHeight="1" x14ac:dyDescent="0.25">
      <c r="A12" s="27"/>
      <c r="B12" s="13" t="s">
        <v>15</v>
      </c>
      <c r="C12" s="15">
        <f ca="1">RANDBETWEEN(2000,3500)</f>
        <v>2272</v>
      </c>
      <c r="D12" s="15">
        <f t="shared" ref="D12:N12" ca="1" si="3">RANDBETWEEN(2000,3500)</f>
        <v>3166</v>
      </c>
      <c r="E12" s="15">
        <f t="shared" ca="1" si="3"/>
        <v>3382</v>
      </c>
      <c r="F12" s="15">
        <f t="shared" ca="1" si="3"/>
        <v>2369</v>
      </c>
      <c r="G12" s="15">
        <f t="shared" ca="1" si="3"/>
        <v>2035</v>
      </c>
      <c r="H12" s="15">
        <f t="shared" ca="1" si="3"/>
        <v>2550</v>
      </c>
      <c r="I12" s="15">
        <f t="shared" ca="1" si="3"/>
        <v>2565</v>
      </c>
      <c r="J12" s="15">
        <f t="shared" ca="1" si="3"/>
        <v>3098</v>
      </c>
      <c r="K12" s="15">
        <f t="shared" ca="1" si="3"/>
        <v>2880</v>
      </c>
      <c r="L12" s="15">
        <f t="shared" ca="1" si="3"/>
        <v>2287</v>
      </c>
      <c r="M12" s="15">
        <f t="shared" ca="1" si="3"/>
        <v>2254</v>
      </c>
      <c r="N12" s="15">
        <f t="shared" ca="1" si="3"/>
        <v>3298</v>
      </c>
    </row>
    <row r="13" spans="1:16" ht="10.5" customHeight="1" x14ac:dyDescent="0.25">
      <c r="A13" s="27"/>
      <c r="B13" s="4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6" ht="36.75" customHeight="1" x14ac:dyDescent="0.25">
      <c r="A14" s="28"/>
      <c r="B14" s="9" t="s">
        <v>16</v>
      </c>
      <c r="C14" s="17">
        <f ca="1">+C10-C12</f>
        <v>728</v>
      </c>
      <c r="D14" s="17">
        <f t="shared" ref="D14:N14" ca="1" si="4">+D10-D12</f>
        <v>1106</v>
      </c>
      <c r="E14" s="17">
        <f t="shared" ca="1" si="4"/>
        <v>2284</v>
      </c>
      <c r="F14" s="17">
        <f t="shared" ca="1" si="4"/>
        <v>4013</v>
      </c>
      <c r="G14" s="17">
        <f t="shared" ca="1" si="4"/>
        <v>3834</v>
      </c>
      <c r="H14" s="17">
        <f t="shared" ca="1" si="4"/>
        <v>3485</v>
      </c>
      <c r="I14" s="17">
        <f t="shared" ca="1" si="4"/>
        <v>4485</v>
      </c>
      <c r="J14" s="17">
        <f t="shared" ca="1" si="4"/>
        <v>4467</v>
      </c>
      <c r="K14" s="17">
        <f t="shared" ca="1" si="4"/>
        <v>5718</v>
      </c>
      <c r="L14" s="17">
        <f t="shared" ca="1" si="4"/>
        <v>6593</v>
      </c>
      <c r="M14" s="17">
        <f t="shared" ca="1" si="4"/>
        <v>6533</v>
      </c>
      <c r="N14" s="17">
        <f t="shared" ca="1" si="4"/>
        <v>5956</v>
      </c>
    </row>
    <row r="15" spans="1:16" x14ac:dyDescent="0.25"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6" ht="36.75" customHeight="1" x14ac:dyDescent="0.25">
      <c r="A16" s="5" t="s">
        <v>19</v>
      </c>
      <c r="B16" s="13" t="s">
        <v>20</v>
      </c>
      <c r="C16" s="15">
        <f ca="1">RANDBETWEEN(1300,1600)</f>
        <v>1306</v>
      </c>
      <c r="D16" s="15">
        <f t="shared" ref="D16:N16" ca="1" si="5">RANDBETWEEN(1300,1600)</f>
        <v>1519</v>
      </c>
      <c r="E16" s="15">
        <f t="shared" ca="1" si="5"/>
        <v>1576</v>
      </c>
      <c r="F16" s="15">
        <f t="shared" ca="1" si="5"/>
        <v>1351</v>
      </c>
      <c r="G16" s="15">
        <f t="shared" ca="1" si="5"/>
        <v>1308</v>
      </c>
      <c r="H16" s="15">
        <f t="shared" ca="1" si="5"/>
        <v>1412</v>
      </c>
      <c r="I16" s="15">
        <f t="shared" ca="1" si="5"/>
        <v>1499</v>
      </c>
      <c r="J16" s="15">
        <f t="shared" ca="1" si="5"/>
        <v>1411</v>
      </c>
      <c r="K16" s="15">
        <f t="shared" ca="1" si="5"/>
        <v>1348</v>
      </c>
      <c r="L16" s="15">
        <f t="shared" ca="1" si="5"/>
        <v>1465</v>
      </c>
      <c r="M16" s="15">
        <f t="shared" ca="1" si="5"/>
        <v>1344</v>
      </c>
      <c r="N16" s="15">
        <f t="shared" ca="1" si="5"/>
        <v>1343</v>
      </c>
    </row>
    <row r="17" spans="1:14" x14ac:dyDescent="0.25"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37.5" customHeight="1" x14ac:dyDescent="0.25">
      <c r="A18" s="5" t="s">
        <v>21</v>
      </c>
      <c r="B18" s="13" t="s">
        <v>21</v>
      </c>
      <c r="C18" s="15">
        <f ca="1">(RANDBETWEEN(900,1350))</f>
        <v>1026</v>
      </c>
      <c r="D18" s="15">
        <f t="shared" ref="D18:N18" ca="1" si="6">(RANDBETWEEN(900,1350))</f>
        <v>906</v>
      </c>
      <c r="E18" s="15">
        <f t="shared" ca="1" si="6"/>
        <v>959</v>
      </c>
      <c r="F18" s="15">
        <f t="shared" ca="1" si="6"/>
        <v>1199</v>
      </c>
      <c r="G18" s="15">
        <f t="shared" ca="1" si="6"/>
        <v>956</v>
      </c>
      <c r="H18" s="15">
        <f t="shared" ca="1" si="6"/>
        <v>1188</v>
      </c>
      <c r="I18" s="15">
        <f t="shared" ca="1" si="6"/>
        <v>928</v>
      </c>
      <c r="J18" s="15">
        <f t="shared" ca="1" si="6"/>
        <v>1203</v>
      </c>
      <c r="K18" s="15">
        <f t="shared" ca="1" si="6"/>
        <v>1225</v>
      </c>
      <c r="L18" s="15">
        <f t="shared" ca="1" si="6"/>
        <v>1227</v>
      </c>
      <c r="M18" s="15">
        <f t="shared" ca="1" si="6"/>
        <v>1311</v>
      </c>
      <c r="N18" s="15">
        <f t="shared" ca="1" si="6"/>
        <v>1126</v>
      </c>
    </row>
    <row r="19" spans="1:14" ht="21.75" customHeight="1" x14ac:dyDescent="0.25">
      <c r="A19" s="4"/>
      <c r="B19" s="4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37.5" customHeight="1" x14ac:dyDescent="0.25">
      <c r="A20" s="32" t="s">
        <v>26</v>
      </c>
      <c r="B20" s="32"/>
      <c r="C20" s="17">
        <f ca="1">+C14+C16+C18</f>
        <v>3060</v>
      </c>
      <c r="D20" s="17">
        <f t="shared" ref="D20:N20" ca="1" si="7">+D14+D16+D18</f>
        <v>3531</v>
      </c>
      <c r="E20" s="17">
        <f t="shared" ca="1" si="7"/>
        <v>4819</v>
      </c>
      <c r="F20" s="17">
        <f t="shared" ca="1" si="7"/>
        <v>6563</v>
      </c>
      <c r="G20" s="17">
        <f t="shared" ca="1" si="7"/>
        <v>6098</v>
      </c>
      <c r="H20" s="17">
        <f t="shared" ca="1" si="7"/>
        <v>6085</v>
      </c>
      <c r="I20" s="17">
        <f t="shared" ca="1" si="7"/>
        <v>6912</v>
      </c>
      <c r="J20" s="17">
        <f t="shared" ca="1" si="7"/>
        <v>7081</v>
      </c>
      <c r="K20" s="17">
        <f t="shared" ca="1" si="7"/>
        <v>8291</v>
      </c>
      <c r="L20" s="17">
        <f t="shared" ca="1" si="7"/>
        <v>9285</v>
      </c>
      <c r="M20" s="17">
        <f t="shared" ca="1" si="7"/>
        <v>9188</v>
      </c>
      <c r="N20" s="17">
        <f t="shared" ca="1" si="7"/>
        <v>8425</v>
      </c>
    </row>
    <row r="21" spans="1:14" x14ac:dyDescent="0.25"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ht="28.5" customHeight="1" x14ac:dyDescent="0.25">
      <c r="A22" s="32" t="s">
        <v>25</v>
      </c>
      <c r="B22" s="32"/>
      <c r="C22" s="15">
        <f ca="1">RANDBETWEEN(3200,3500)</f>
        <v>3355</v>
      </c>
      <c r="D22" s="15">
        <f t="shared" ref="D22:N22" ca="1" si="8">RANDBETWEEN(3200,3500)</f>
        <v>3343</v>
      </c>
      <c r="E22" s="15">
        <f t="shared" ca="1" si="8"/>
        <v>3239</v>
      </c>
      <c r="F22" s="15">
        <f t="shared" ca="1" si="8"/>
        <v>3369</v>
      </c>
      <c r="G22" s="15">
        <f t="shared" ca="1" si="8"/>
        <v>3274</v>
      </c>
      <c r="H22" s="15">
        <f t="shared" ca="1" si="8"/>
        <v>3348</v>
      </c>
      <c r="I22" s="15">
        <f t="shared" ca="1" si="8"/>
        <v>3370</v>
      </c>
      <c r="J22" s="15">
        <f t="shared" ca="1" si="8"/>
        <v>3291</v>
      </c>
      <c r="K22" s="15">
        <f t="shared" ca="1" si="8"/>
        <v>3498</v>
      </c>
      <c r="L22" s="15">
        <f t="shared" ca="1" si="8"/>
        <v>3377</v>
      </c>
      <c r="M22" s="15">
        <f t="shared" ca="1" si="8"/>
        <v>3344</v>
      </c>
      <c r="N22" s="15">
        <f t="shared" ca="1" si="8"/>
        <v>3310</v>
      </c>
    </row>
    <row r="23" spans="1:14" ht="17.25" customHeight="1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14" ht="24.75" customHeight="1" x14ac:dyDescent="0.25">
      <c r="A24" s="32" t="s">
        <v>27</v>
      </c>
      <c r="B24" s="32"/>
      <c r="C24" s="17">
        <f ca="1">IF(C22=0,0,C20/C22)</f>
        <v>0.91207153502235472</v>
      </c>
      <c r="D24" s="17">
        <f t="shared" ref="D24:N24" ca="1" si="9">IF(D22=0,0,D20/D22)</f>
        <v>1.0562369129524378</v>
      </c>
      <c r="E24" s="17">
        <f t="shared" ca="1" si="9"/>
        <v>1.4878048780487805</v>
      </c>
      <c r="F24" s="17">
        <f t="shared" ca="1" si="9"/>
        <v>1.948055802908875</v>
      </c>
      <c r="G24" s="17">
        <f t="shared" ca="1" si="9"/>
        <v>1.8625534514355528</v>
      </c>
      <c r="H24" s="17">
        <f t="shared" ca="1" si="9"/>
        <v>1.8175029868578256</v>
      </c>
      <c r="I24" s="17">
        <f t="shared" ca="1" si="9"/>
        <v>2.0510385756676559</v>
      </c>
      <c r="J24" s="17">
        <f t="shared" ca="1" si="9"/>
        <v>2.1516256457003951</v>
      </c>
      <c r="K24" s="17">
        <f t="shared" ca="1" si="9"/>
        <v>2.3702115494568323</v>
      </c>
      <c r="L24" s="17">
        <f t="shared" ca="1" si="9"/>
        <v>2.7494817885697365</v>
      </c>
      <c r="M24" s="17">
        <f t="shared" ca="1" si="9"/>
        <v>2.7476076555023923</v>
      </c>
      <c r="N24" s="17">
        <f t="shared" ca="1" si="9"/>
        <v>2.5453172205438066</v>
      </c>
    </row>
    <row r="26" spans="1:14" x14ac:dyDescent="0.25">
      <c r="A26" s="29" t="s">
        <v>28</v>
      </c>
      <c r="B26" s="10" t="s">
        <v>22</v>
      </c>
      <c r="C26" s="23">
        <f ca="1">IF(C22=0,0,(C14/C22))</f>
        <v>0.21698956780923995</v>
      </c>
      <c r="D26" s="23">
        <f t="shared" ref="D26:N26" ca="1" si="10">IF(D22=0,0,(D14/D22))</f>
        <v>0.33084056236912951</v>
      </c>
      <c r="E26" s="23">
        <f t="shared" ca="1" si="10"/>
        <v>0.70515591231861685</v>
      </c>
      <c r="F26" s="23">
        <f t="shared" ca="1" si="10"/>
        <v>1.1911546452953399</v>
      </c>
      <c r="G26" s="23">
        <f t="shared" ca="1" si="10"/>
        <v>1.1710445937690899</v>
      </c>
      <c r="H26" s="23">
        <f t="shared" ca="1" si="10"/>
        <v>1.0409199522102748</v>
      </c>
      <c r="I26" s="23">
        <f t="shared" ca="1" si="10"/>
        <v>1.3308605341246291</v>
      </c>
      <c r="J26" s="23">
        <f t="shared" ca="1" si="10"/>
        <v>1.3573381950774841</v>
      </c>
      <c r="K26" s="23">
        <f t="shared" ca="1" si="10"/>
        <v>1.6346483704974271</v>
      </c>
      <c r="L26" s="23">
        <f t="shared" ca="1" si="10"/>
        <v>1.9523245484157536</v>
      </c>
      <c r="M26" s="23">
        <f t="shared" ca="1" si="10"/>
        <v>1.9536483253588517</v>
      </c>
      <c r="N26" s="23">
        <f t="shared" ca="1" si="10"/>
        <v>1.7993957703927492</v>
      </c>
    </row>
    <row r="27" spans="1:14" x14ac:dyDescent="0.25">
      <c r="A27" s="30"/>
      <c r="B27" s="10" t="s">
        <v>23</v>
      </c>
      <c r="C27" s="23">
        <f ca="1">IF(C22=0,0,C16/C22)</f>
        <v>0.38926974664679581</v>
      </c>
      <c r="D27" s="23">
        <f t="shared" ref="D27:N27" ca="1" si="11">IF(D22=0,0,D16/D22)</f>
        <v>0.4543822913550703</v>
      </c>
      <c r="E27" s="23">
        <f t="shared" ca="1" si="11"/>
        <v>0.48656992899042917</v>
      </c>
      <c r="F27" s="23">
        <f t="shared" ca="1" si="11"/>
        <v>0.40100920154348474</v>
      </c>
      <c r="G27" s="23">
        <f t="shared" ca="1" si="11"/>
        <v>0.39951130116065975</v>
      </c>
      <c r="H27" s="23">
        <f t="shared" ca="1" si="11"/>
        <v>0.42174432497013142</v>
      </c>
      <c r="I27" s="23">
        <f t="shared" ca="1" si="11"/>
        <v>0.44480712166172109</v>
      </c>
      <c r="J27" s="23">
        <f t="shared" ca="1" si="11"/>
        <v>0.42874506229109693</v>
      </c>
      <c r="K27" s="23">
        <f t="shared" ca="1" si="11"/>
        <v>0.38536306460834763</v>
      </c>
      <c r="L27" s="23">
        <f t="shared" ca="1" si="11"/>
        <v>0.43381699733491264</v>
      </c>
      <c r="M27" s="23">
        <f t="shared" ca="1" si="11"/>
        <v>0.40191387559808611</v>
      </c>
      <c r="N27" s="23">
        <f t="shared" ca="1" si="11"/>
        <v>0.40574018126888217</v>
      </c>
    </row>
    <row r="28" spans="1:14" x14ac:dyDescent="0.25">
      <c r="A28" s="31"/>
      <c r="B28" s="10" t="s">
        <v>24</v>
      </c>
      <c r="C28" s="23">
        <f ca="1">IF(C22=0,0,C18/C22)</f>
        <v>0.3058122205663189</v>
      </c>
      <c r="D28" s="23">
        <f t="shared" ref="D28:N28" ca="1" si="12">IF(D22=0,0,D18/D22)</f>
        <v>0.27101405922823812</v>
      </c>
      <c r="E28" s="23">
        <f t="shared" ca="1" si="12"/>
        <v>0.29607903673973451</v>
      </c>
      <c r="F28" s="23">
        <f t="shared" ca="1" si="12"/>
        <v>0.35589195607005047</v>
      </c>
      <c r="G28" s="23">
        <f t="shared" ca="1" si="12"/>
        <v>0.29199755650580328</v>
      </c>
      <c r="H28" s="23">
        <f t="shared" ca="1" si="12"/>
        <v>0.35483870967741937</v>
      </c>
      <c r="I28" s="23">
        <f t="shared" ca="1" si="12"/>
        <v>0.27537091988130563</v>
      </c>
      <c r="J28" s="23">
        <f t="shared" ca="1" si="12"/>
        <v>0.36554238833181402</v>
      </c>
      <c r="K28" s="23">
        <f t="shared" ca="1" si="12"/>
        <v>0.35020011435105775</v>
      </c>
      <c r="L28" s="23">
        <f t="shared" ca="1" si="12"/>
        <v>0.36334024281907018</v>
      </c>
      <c r="M28" s="23">
        <f t="shared" ca="1" si="12"/>
        <v>0.39204545454545453</v>
      </c>
      <c r="N28" s="23">
        <f t="shared" ca="1" si="12"/>
        <v>0.3401812688821752</v>
      </c>
    </row>
  </sheetData>
  <mergeCells count="6">
    <mergeCell ref="A4:N4"/>
    <mergeCell ref="A6:A14"/>
    <mergeCell ref="A26:A28"/>
    <mergeCell ref="A22:B22"/>
    <mergeCell ref="A20:B20"/>
    <mergeCell ref="A24:B2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2011-04-06T21:33:11Z</dcterms:created>
  <dcterms:modified xsi:type="dcterms:W3CDTF">2025-10-06T06:43:58Z</dcterms:modified>
</cp:coreProperties>
</file>